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h8267\ND Office Echo\EU-DFQRQ0F3\"/>
    </mc:Choice>
  </mc:AlternateContent>
  <xr:revisionPtr revIDLastSave="0" documentId="13_ncr:1_{D1A4E8FC-AE22-498F-B6E4-B7C1E090ED6F}" xr6:coauthVersionLast="41" xr6:coauthVersionMax="41" xr10:uidLastSave="{00000000-0000-0000-0000-000000000000}"/>
  <bookViews>
    <workbookView xWindow="-110" yWindow="-110" windowWidth="19420" windowHeight="10420" xr2:uid="{58AFE35F-4577-4B6C-8335-4F4416712214}"/>
  </bookViews>
  <sheets>
    <sheet name="CALCULATOR"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5" l="1"/>
  <c r="C10" i="5"/>
  <c r="C12" i="5" l="1"/>
  <c r="C14" i="5" s="1"/>
  <c r="C19" i="5" s="1"/>
  <c r="C15" i="5"/>
  <c r="D18" i="5" l="1"/>
  <c r="C29" i="5"/>
  <c r="D17" i="5" l="1"/>
  <c r="C24" i="5"/>
  <c r="C25" i="5" s="1"/>
  <c r="C26" i="5" l="1"/>
  <c r="C31" i="5" s="1"/>
  <c r="C33" i="5" l="1"/>
</calcChain>
</file>

<file path=xl/sharedStrings.xml><?xml version="1.0" encoding="utf-8"?>
<sst xmlns="http://schemas.openxmlformats.org/spreadsheetml/2006/main" count="31" uniqueCount="31">
  <si>
    <t>Reference salary</t>
  </si>
  <si>
    <t>Number of days subject to temporary working arrangement</t>
  </si>
  <si>
    <t>Plus NIC and pension contributions</t>
  </si>
  <si>
    <t>eg monthly salary</t>
  </si>
  <si>
    <t>capped at £1,541.75</t>
  </si>
  <si>
    <t>capped at £125.00</t>
  </si>
  <si>
    <t>Pay paid by employer for work done by employee</t>
  </si>
  <si>
    <t>Pro rated amount of salary for work not done in period</t>
  </si>
  <si>
    <t>Total amount to be paid by employer (pay plus JSS contribution)</t>
  </si>
  <si>
    <t>Total pay received by employee (pay plus JSS contribution plus government contribution)</t>
  </si>
  <si>
    <t xml:space="preserve"> - Employer JSS contribution</t>
  </si>
  <si>
    <t xml:space="preserve"> - Government JSS contribution</t>
  </si>
  <si>
    <r>
      <t xml:space="preserve">JSS Open </t>
    </r>
    <r>
      <rPr>
        <b/>
        <sz val="20"/>
        <color rgb="FFFF0000"/>
        <rFont val="Arial"/>
        <family val="2"/>
      </rPr>
      <t>Calculator</t>
    </r>
  </si>
  <si>
    <t>Pay during JSS Open period and normal working period</t>
  </si>
  <si>
    <t>Note this is calendar days not working days</t>
  </si>
  <si>
    <t>Contracted hours per week (or other repeating work period if not a week)</t>
  </si>
  <si>
    <t>E.g. 35, 37 or 40</t>
  </si>
  <si>
    <t>E.g. 30 if pay period is November</t>
  </si>
  <si>
    <t>Minimum number of hours needed to be worked by the employee in period</t>
  </si>
  <si>
    <t>Calendar days in repeating work period (normally 7)</t>
  </si>
  <si>
    <t>Calendar days employee is on a JSS open arrangement in this pay period</t>
  </si>
  <si>
    <t>Calendar days in this pay period</t>
  </si>
  <si>
    <t xml:space="preserve">0 if employee is in scheme throughout the whole period  </t>
  </si>
  <si>
    <t>E.g. 30 if in scheme for whole of a November pay period</t>
  </si>
  <si>
    <t>Percent of hours worked under JSS open arrangement this pay period</t>
  </si>
  <si>
    <r>
      <rPr>
        <b/>
        <sz val="10"/>
        <color theme="1"/>
        <rFont val="Arial"/>
        <family val="2"/>
      </rPr>
      <t>OR</t>
    </r>
    <r>
      <rPr>
        <sz val="10"/>
        <color theme="1"/>
        <rFont val="Arial"/>
        <family val="2"/>
      </rPr>
      <t xml:space="preserve"> Number of hours worked under JSS open arrangement this pay period</t>
    </r>
  </si>
  <si>
    <r>
      <t>For employees with</t>
    </r>
    <r>
      <rPr>
        <b/>
        <sz val="11"/>
        <color rgb="FFFF0000"/>
        <rFont val="Arial"/>
        <family val="2"/>
      </rPr>
      <t xml:space="preserve"> fixed pay/hours</t>
    </r>
  </si>
  <si>
    <t>Disclaimer: the figures produced by this are illustrative only. Professional advice should always be sought. This calculator does not take account of absence for  holidays, sickness etc as we do not currently know how these will be treated under the scheme. 
Version v1.0 created 28 October 2020</t>
  </si>
  <si>
    <t>Usual hours (HMRC definition) that employee works normally outside of JSS open arrangement (rounded up)</t>
  </si>
  <si>
    <t xml:space="preserve">The payments listed above are an illustration based on assumptions that the employee is paid for work done at the same rate as their reference salary, that you are not topping up and further assumptions about how you might calculate pay for hours worked. The actual pay for work done may be slightly different depending on your arrangements with the employee and how you calculate their pay. </t>
  </si>
  <si>
    <t>Usual working hours during the JSS open arrangement in this pay period (rounded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</si>
</sst>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0" x14ac:knownFonts="1">
    <font>
      <sz val="11"/>
      <color theme="1"/>
      <name val="Calibri"/>
      <family val="2"/>
      <scheme val="minor"/>
    </font>
    <font>
      <sz val="10"/>
      <color theme="1"/>
      <name val="Arial"/>
      <family val="2"/>
    </font>
    <font>
      <i/>
      <sz val="8"/>
      <color theme="1"/>
      <name val="Arial"/>
      <family val="2"/>
    </font>
    <font>
      <b/>
      <sz val="10"/>
      <color theme="1"/>
      <name val="Arial"/>
      <family val="2"/>
    </font>
    <font>
      <b/>
      <sz val="20"/>
      <color theme="1"/>
      <name val="Arial"/>
      <family val="2"/>
    </font>
    <font>
      <b/>
      <sz val="20"/>
      <color rgb="FFFF0000"/>
      <name val="Arial"/>
      <family val="2"/>
    </font>
    <font>
      <sz val="8"/>
      <color theme="1"/>
      <name val="Arial"/>
      <family val="2"/>
    </font>
    <font>
      <sz val="10"/>
      <color rgb="FFFF0000"/>
      <name val="Arial"/>
      <family val="2"/>
    </font>
    <font>
      <b/>
      <sz val="11"/>
      <color theme="1"/>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164" fontId="1" fillId="0" borderId="0" xfId="0" applyNumberFormat="1" applyFont="1"/>
    <xf numFmtId="164" fontId="1" fillId="2" borderId="0" xfId="0" applyNumberFormat="1" applyFont="1" applyFill="1" applyProtection="1">
      <protection locked="0"/>
    </xf>
    <xf numFmtId="0" fontId="2" fillId="0" borderId="0" xfId="0" applyFont="1"/>
    <xf numFmtId="0" fontId="3" fillId="0" borderId="0" xfId="0" applyFont="1"/>
    <xf numFmtId="164" fontId="3" fillId="0" borderId="0" xfId="0" applyNumberFormat="1" applyFont="1"/>
    <xf numFmtId="0" fontId="4" fillId="0" borderId="0" xfId="0" applyFont="1"/>
    <xf numFmtId="0" fontId="1" fillId="0" borderId="0" xfId="0" applyFont="1" applyAlignment="1">
      <alignment horizontal="center"/>
    </xf>
    <xf numFmtId="0" fontId="1" fillId="2" borderId="0" xfId="0" applyFont="1" applyFill="1" applyAlignment="1" applyProtection="1">
      <alignment horizontal="center"/>
      <protection locked="0"/>
    </xf>
    <xf numFmtId="10" fontId="1" fillId="2" borderId="0" xfId="0" applyNumberFormat="1" applyFont="1" applyFill="1" applyAlignment="1" applyProtection="1">
      <alignment horizontal="center"/>
      <protection locked="0"/>
    </xf>
    <xf numFmtId="0" fontId="6" fillId="0" borderId="0" xfId="0" applyFont="1" applyAlignment="1">
      <alignment wrapText="1"/>
    </xf>
    <xf numFmtId="0" fontId="2" fillId="0" borderId="0" xfId="0" applyFont="1" applyAlignment="1">
      <alignment wrapText="1"/>
    </xf>
    <xf numFmtId="165" fontId="1" fillId="0" borderId="0" xfId="0" applyNumberFormat="1" applyFont="1" applyAlignment="1">
      <alignment horizontal="center" vertical="center"/>
    </xf>
    <xf numFmtId="0" fontId="7" fillId="0" borderId="0" xfId="0" applyFont="1"/>
    <xf numFmtId="0" fontId="7" fillId="0" borderId="0" xfId="0" applyFont="1" applyAlignment="1">
      <alignment horizontal="center"/>
    </xf>
    <xf numFmtId="0" fontId="8" fillId="0" borderId="0" xfId="0" applyFont="1"/>
    <xf numFmtId="164" fontId="2" fillId="0" borderId="0" xfId="0" applyNumberFormat="1" applyFont="1"/>
    <xf numFmtId="0" fontId="9" fillId="0" borderId="0" xfId="0" applyFont="1"/>
  </cellXfs>
  <cellStyles count="1">
    <cellStyle name="Normal" xfId="0" builtinId="0"/>
  </cellStyles>
  <dxfs count="1">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109190</xdr:colOff>
      <xdr:row>1</xdr:row>
      <xdr:rowOff>0</xdr:rowOff>
    </xdr:from>
    <xdr:to>
      <xdr:col>1</xdr:col>
      <xdr:colOff>2345339</xdr:colOff>
      <xdr:row>2</xdr:row>
      <xdr:rowOff>134829</xdr:rowOff>
    </xdr:to>
    <xdr:pic>
      <xdr:nvPicPr>
        <xdr:cNvPr id="3" name="Picture 2">
          <a:extLst>
            <a:ext uri="{FF2B5EF4-FFF2-40B4-BE49-F238E27FC236}">
              <a16:creationId xmlns:a16="http://schemas.microsoft.com/office/drawing/2014/main" id="{268402BB-1859-48B8-802A-BF70BE38F6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953" y="183816"/>
          <a:ext cx="2236149" cy="318645"/>
        </a:xfrm>
        <a:prstGeom prst="rect">
          <a:avLst/>
        </a:prstGeom>
      </xdr:spPr>
    </xdr:pic>
    <xdr:clientData/>
  </xdr:twoCellAnchor>
  <xdr:twoCellAnchor>
    <xdr:from>
      <xdr:col>0</xdr:col>
      <xdr:colOff>359276</xdr:colOff>
      <xdr:row>26</xdr:row>
      <xdr:rowOff>175461</xdr:rowOff>
    </xdr:from>
    <xdr:to>
      <xdr:col>4</xdr:col>
      <xdr:colOff>100263</xdr:colOff>
      <xdr:row>34</xdr:row>
      <xdr:rowOff>58487</xdr:rowOff>
    </xdr:to>
    <xdr:sp macro="" textlink="">
      <xdr:nvSpPr>
        <xdr:cNvPr id="2" name="Rectangle 1">
          <a:extLst>
            <a:ext uri="{FF2B5EF4-FFF2-40B4-BE49-F238E27FC236}">
              <a16:creationId xmlns:a16="http://schemas.microsoft.com/office/drawing/2014/main" id="{825DCD0B-BE4D-436C-A066-E1834F4D192C}"/>
            </a:ext>
          </a:extLst>
        </xdr:cNvPr>
        <xdr:cNvSpPr/>
      </xdr:nvSpPr>
      <xdr:spPr>
        <a:xfrm>
          <a:off x="359276" y="4979737"/>
          <a:ext cx="9641974" cy="1178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C77C-AD15-4A6C-A8FB-918B931BD1AE}">
  <dimension ref="A1:E42"/>
  <sheetViews>
    <sheetView showGridLines="0" showRowColHeaders="0" tabSelected="1" zoomScale="77" workbookViewId="0">
      <selection activeCell="C18" sqref="C18"/>
    </sheetView>
  </sheetViews>
  <sheetFormatPr defaultColWidth="0" defaultRowHeight="14.5" zeroHeight="1" x14ac:dyDescent="0.35"/>
  <cols>
    <col min="1" max="1" width="6" customWidth="1"/>
    <col min="2" max="2" width="88.08984375" bestFit="1" customWidth="1"/>
    <col min="3" max="3" width="10.1796875" bestFit="1" customWidth="1"/>
    <col min="4" max="4" width="37.54296875" bestFit="1" customWidth="1"/>
    <col min="5" max="5" width="5.453125" customWidth="1"/>
    <col min="6" max="16384" width="8.7265625" hidden="1"/>
  </cols>
  <sheetData>
    <row r="1" spans="2:4" x14ac:dyDescent="0.35"/>
    <row r="2" spans="2:4" x14ac:dyDescent="0.35"/>
    <row r="3" spans="2:4" x14ac:dyDescent="0.35"/>
    <row r="4" spans="2:4" ht="7.5" customHeight="1" x14ac:dyDescent="0.35"/>
    <row r="5" spans="2:4" ht="25" x14ac:dyDescent="0.5">
      <c r="B5" s="7" t="s">
        <v>12</v>
      </c>
    </row>
    <row r="6" spans="2:4" x14ac:dyDescent="0.35">
      <c r="B6" s="16" t="s">
        <v>26</v>
      </c>
    </row>
    <row r="7" spans="2:4" ht="10.5" customHeight="1" x14ac:dyDescent="0.35"/>
    <row r="8" spans="2:4" x14ac:dyDescent="0.35">
      <c r="B8" s="1" t="s">
        <v>15</v>
      </c>
      <c r="C8" s="9">
        <v>35</v>
      </c>
      <c r="D8" s="4" t="s">
        <v>16</v>
      </c>
    </row>
    <row r="9" spans="2:4" x14ac:dyDescent="0.35">
      <c r="B9" s="1" t="s">
        <v>19</v>
      </c>
      <c r="C9" s="9">
        <v>7</v>
      </c>
      <c r="D9" s="4" t="s">
        <v>14</v>
      </c>
    </row>
    <row r="10" spans="2:4" ht="15" hidden="1" customHeight="1" x14ac:dyDescent="0.35">
      <c r="B10" s="1"/>
      <c r="C10" s="15">
        <f>C8/C9</f>
        <v>5</v>
      </c>
      <c r="D10" s="4"/>
    </row>
    <row r="11" spans="2:4" x14ac:dyDescent="0.35">
      <c r="B11" s="1" t="s">
        <v>20</v>
      </c>
      <c r="C11" s="9">
        <v>20</v>
      </c>
      <c r="D11" s="4" t="s">
        <v>23</v>
      </c>
    </row>
    <row r="12" spans="2:4" ht="15" hidden="1" customHeight="1" x14ac:dyDescent="0.35">
      <c r="B12" s="1"/>
      <c r="C12" s="14">
        <f>C11*C10</f>
        <v>100</v>
      </c>
      <c r="D12" s="4"/>
    </row>
    <row r="13" spans="2:4" x14ac:dyDescent="0.35">
      <c r="B13" s="1" t="s">
        <v>21</v>
      </c>
      <c r="C13" s="9">
        <v>30</v>
      </c>
      <c r="D13" s="4" t="s">
        <v>17</v>
      </c>
    </row>
    <row r="14" spans="2:4" x14ac:dyDescent="0.35">
      <c r="B14" s="1" t="s">
        <v>30</v>
      </c>
      <c r="C14" s="13">
        <f>ROUNDUP(C12,0)</f>
        <v>100</v>
      </c>
      <c r="D14" s="4"/>
    </row>
    <row r="15" spans="2:4" hidden="1" x14ac:dyDescent="0.35">
      <c r="B15" s="1" t="s">
        <v>28</v>
      </c>
      <c r="C15" s="13">
        <f>ROUND((C13-C11)*C10,1)</f>
        <v>50</v>
      </c>
      <c r="D15" s="4" t="s">
        <v>22</v>
      </c>
    </row>
    <row r="16" spans="2:4" x14ac:dyDescent="0.35">
      <c r="B16" s="1"/>
      <c r="C16" s="1"/>
      <c r="D16" s="4"/>
    </row>
    <row r="17" spans="2:5" x14ac:dyDescent="0.35">
      <c r="B17" s="1" t="s">
        <v>24</v>
      </c>
      <c r="C17" s="10">
        <v>0.2</v>
      </c>
      <c r="D17" s="4" t="str">
        <f>IF(D18="This value will be used in the calculations, not the percentage","","Must be no less than 20% and no greater than 100%")</f>
        <v>Must be no less than 20% and no greater than 100%</v>
      </c>
    </row>
    <row r="18" spans="2:5" x14ac:dyDescent="0.35">
      <c r="B18" s="1" t="s">
        <v>25</v>
      </c>
      <c r="C18" s="9"/>
      <c r="D18" s="4" t="str">
        <f>IF(C18="","",IF(C18/C14&lt;C17,"Please insert a figure greater than "&amp;ROUND(0.2*C14,1),"This value will be used in the calculations, not the percentage"))</f>
        <v/>
      </c>
      <c r="E18" s="18"/>
    </row>
    <row r="19" spans="2:5" x14ac:dyDescent="0.35">
      <c r="B19" s="1" t="s">
        <v>18</v>
      </c>
      <c r="C19" s="8">
        <f>IF(C18="",ROUND(C17*C14,1),IF(C18&lt;0.2*C14,"ERROR",C18))</f>
        <v>20</v>
      </c>
      <c r="D19" s="4"/>
    </row>
    <row r="20" spans="2:5" x14ac:dyDescent="0.35">
      <c r="B20" s="1"/>
      <c r="C20" s="1"/>
      <c r="D20" s="4"/>
    </row>
    <row r="21" spans="2:5" x14ac:dyDescent="0.35">
      <c r="B21" s="1" t="s">
        <v>0</v>
      </c>
      <c r="C21" s="3">
        <v>2500</v>
      </c>
      <c r="D21" s="4" t="s">
        <v>3</v>
      </c>
    </row>
    <row r="22" spans="2:5" ht="16" hidden="1" customHeight="1" x14ac:dyDescent="0.35">
      <c r="B22" s="1" t="s">
        <v>1</v>
      </c>
      <c r="C22" s="8">
        <f>C11</f>
        <v>20</v>
      </c>
      <c r="D22" s="4"/>
    </row>
    <row r="23" spans="2:5" x14ac:dyDescent="0.35">
      <c r="B23" s="1"/>
      <c r="C23" s="1"/>
      <c r="D23" s="4"/>
    </row>
    <row r="24" spans="2:5" x14ac:dyDescent="0.35">
      <c r="B24" s="1" t="s">
        <v>7</v>
      </c>
      <c r="C24" s="2">
        <f>(((C21/C13*C22)/C14)*(C14-C19))*0.6667</f>
        <v>888.93333333333305</v>
      </c>
      <c r="D24" s="17"/>
    </row>
    <row r="25" spans="2:5" x14ac:dyDescent="0.35">
      <c r="B25" s="1" t="s">
        <v>11</v>
      </c>
      <c r="C25" s="2">
        <f>IF(C24/66.67*61.67&lt;1541.75,C24/66.67*61.67,1541.75)</f>
        <v>822.26666666666642</v>
      </c>
      <c r="D25" s="4" t="s">
        <v>4</v>
      </c>
    </row>
    <row r="26" spans="2:5" x14ac:dyDescent="0.35">
      <c r="B26" s="1" t="s">
        <v>10</v>
      </c>
      <c r="C26" s="2">
        <f>IF(C24-C25&lt;125,C24-C25,125)</f>
        <v>66.666666666666629</v>
      </c>
      <c r="D26" s="4" t="s">
        <v>5</v>
      </c>
    </row>
    <row r="27" spans="2:5" x14ac:dyDescent="0.35">
      <c r="B27" s="1"/>
      <c r="C27" s="1"/>
      <c r="D27" s="4"/>
    </row>
    <row r="28" spans="2:5" ht="9.5" customHeight="1" x14ac:dyDescent="0.35">
      <c r="B28" s="1"/>
      <c r="C28" s="1"/>
      <c r="D28" s="4"/>
    </row>
    <row r="29" spans="2:5" x14ac:dyDescent="0.35">
      <c r="B29" s="5" t="s">
        <v>6</v>
      </c>
      <c r="C29" s="6">
        <f>IF(C18="",(C21*C17)+((1-C17)*C21*((C13-C11)/C13)),(C19/C14*C21*(C11/C13))+(((1-(C11/C13))*C21)))</f>
        <v>1166.6666666666665</v>
      </c>
      <c r="D29" s="4" t="s">
        <v>13</v>
      </c>
    </row>
    <row r="30" spans="2:5" ht="4" customHeight="1" x14ac:dyDescent="0.35">
      <c r="B30" s="5"/>
      <c r="C30" s="2"/>
      <c r="D30" s="4"/>
    </row>
    <row r="31" spans="2:5" x14ac:dyDescent="0.35">
      <c r="B31" s="5" t="s">
        <v>8</v>
      </c>
      <c r="C31" s="6">
        <f>C29+C26</f>
        <v>1233.333333333333</v>
      </c>
      <c r="D31" s="4" t="s">
        <v>2</v>
      </c>
    </row>
    <row r="32" spans="2:5" ht="4" customHeight="1" x14ac:dyDescent="0.35">
      <c r="B32" s="5"/>
      <c r="C32" s="1"/>
      <c r="D32" s="4"/>
    </row>
    <row r="33" spans="2:4" x14ac:dyDescent="0.35">
      <c r="B33" s="5" t="s">
        <v>9</v>
      </c>
      <c r="C33" s="6">
        <f>C29+C25+C26</f>
        <v>2055.5999999999995</v>
      </c>
      <c r="D33" s="4"/>
    </row>
    <row r="34" spans="2:4" ht="36" customHeight="1" x14ac:dyDescent="0.35">
      <c r="B34" s="11" t="s">
        <v>29</v>
      </c>
      <c r="C34" s="1"/>
      <c r="D34" s="4"/>
    </row>
    <row r="35" spans="2:4" x14ac:dyDescent="0.35">
      <c r="B35" s="11"/>
      <c r="C35" s="11"/>
      <c r="D35" s="11"/>
    </row>
    <row r="36" spans="2:4" ht="31.5" x14ac:dyDescent="0.35">
      <c r="B36" s="12" t="s">
        <v>27</v>
      </c>
      <c r="C36" s="11"/>
      <c r="D36" s="11"/>
    </row>
    <row r="37" spans="2:4" x14ac:dyDescent="0.35"/>
    <row r="38" spans="2:4" hidden="1" x14ac:dyDescent="0.35"/>
    <row r="39" spans="2:4" hidden="1" x14ac:dyDescent="0.35"/>
    <row r="40" spans="2:4" hidden="1" x14ac:dyDescent="0.35"/>
    <row r="41" spans="2:4" hidden="1" x14ac:dyDescent="0.35"/>
    <row r="42" spans="2:4" hidden="1" x14ac:dyDescent="0.35"/>
  </sheetData>
  <sheetProtection selectLockedCells="1"/>
  <conditionalFormatting sqref="B19:C19">
    <cfRule type="expression" dxfId="0" priority="2">
      <formula>IF($C$18&lt;&gt;"",TRUE,FALSE)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Heys</dc:creator>
  <cp:lastModifiedBy>Tom Heys</cp:lastModifiedBy>
  <dcterms:created xsi:type="dcterms:W3CDTF">2020-10-23T14:53:43Z</dcterms:created>
  <dcterms:modified xsi:type="dcterms:W3CDTF">2020-10-29T12:29:05Z</dcterms:modified>
</cp:coreProperties>
</file>